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34f63f36e32f4a9/Documents/VEP/"/>
    </mc:Choice>
  </mc:AlternateContent>
  <xr:revisionPtr revIDLastSave="0" documentId="13_ncr:40009_{CFC53EC1-3441-426D-A38B-F1DF515659A7}" xr6:coauthVersionLast="43" xr6:coauthVersionMax="43" xr10:uidLastSave="{00000000-0000-0000-0000-000000000000}"/>
  <bookViews>
    <workbookView xWindow="-108" yWindow="-108" windowWidth="23256" windowHeight="12576"/>
  </bookViews>
  <sheets>
    <sheet name="Worksheet" sheetId="4" r:id="rId1"/>
    <sheet name="Sheet5" sheetId="5" r:id="rId2"/>
    <sheet name="Sheet6" sheetId="6" r:id="rId3"/>
    <sheet name="Sheet7" sheetId="7" r:id="rId4"/>
    <sheet name="Sheet8" sheetId="8" r:id="rId5"/>
    <sheet name="Sheet9" sheetId="9" r:id="rId6"/>
    <sheet name="Sheet10" sheetId="10" r:id="rId7"/>
    <sheet name="Sheet11" sheetId="11" r:id="rId8"/>
    <sheet name="Sheet12" sheetId="12" r:id="rId9"/>
    <sheet name="Sheet13" sheetId="13" r:id="rId10"/>
    <sheet name="Sheet14" sheetId="14" r:id="rId11"/>
    <sheet name="Sheet15" sheetId="15" r:id="rId12"/>
    <sheet name="Sheet16" sheetId="16" r:id="rId1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56" i="4" l="1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0" i="4"/>
  <c r="O39" i="4"/>
  <c r="O38" i="4"/>
  <c r="O96" i="4"/>
  <c r="O87" i="4"/>
  <c r="N99" i="4"/>
  <c r="M99" i="4"/>
  <c r="L99" i="4"/>
  <c r="K99" i="4"/>
  <c r="J99" i="4"/>
  <c r="I99" i="4"/>
  <c r="H99" i="4"/>
  <c r="H28" i="4" s="1"/>
  <c r="G99" i="4"/>
  <c r="F99" i="4"/>
  <c r="E99" i="4"/>
  <c r="D99" i="4"/>
  <c r="C99" i="4"/>
  <c r="N98" i="4"/>
  <c r="M98" i="4"/>
  <c r="L98" i="4"/>
  <c r="K98" i="4"/>
  <c r="J98" i="4"/>
  <c r="I98" i="4"/>
  <c r="H98" i="4"/>
  <c r="G98" i="4"/>
  <c r="F98" i="4"/>
  <c r="E98" i="4"/>
  <c r="D98" i="4"/>
  <c r="C98" i="4"/>
  <c r="N97" i="4"/>
  <c r="M97" i="4"/>
  <c r="L97" i="4"/>
  <c r="L22" i="4" s="1"/>
  <c r="L24" i="4" s="1"/>
  <c r="K97" i="4"/>
  <c r="J97" i="4"/>
  <c r="I97" i="4"/>
  <c r="H97" i="4"/>
  <c r="G97" i="4"/>
  <c r="F97" i="4"/>
  <c r="E97" i="4"/>
  <c r="D97" i="4"/>
  <c r="C97" i="4"/>
  <c r="N90" i="4"/>
  <c r="M90" i="4"/>
  <c r="L90" i="4"/>
  <c r="K90" i="4"/>
  <c r="J90" i="4"/>
  <c r="I90" i="4"/>
  <c r="H90" i="4"/>
  <c r="G90" i="4"/>
  <c r="F90" i="4"/>
  <c r="E90" i="4"/>
  <c r="D90" i="4"/>
  <c r="C90" i="4"/>
  <c r="N89" i="4"/>
  <c r="M89" i="4"/>
  <c r="L89" i="4"/>
  <c r="K89" i="4"/>
  <c r="J89" i="4"/>
  <c r="J27" i="4" s="1"/>
  <c r="I89" i="4"/>
  <c r="H89" i="4"/>
  <c r="G89" i="4"/>
  <c r="F89" i="4"/>
  <c r="E89" i="4"/>
  <c r="D89" i="4"/>
  <c r="C89" i="4"/>
  <c r="N88" i="4"/>
  <c r="M88" i="4"/>
  <c r="L88" i="4"/>
  <c r="K88" i="4"/>
  <c r="J88" i="4"/>
  <c r="I88" i="4"/>
  <c r="H88" i="4"/>
  <c r="G88" i="4"/>
  <c r="F88" i="4"/>
  <c r="E88" i="4"/>
  <c r="D88" i="4"/>
  <c r="C88" i="4"/>
  <c r="N81" i="4"/>
  <c r="M81" i="4"/>
  <c r="L81" i="4"/>
  <c r="K81" i="4"/>
  <c r="J81" i="4"/>
  <c r="I81" i="4"/>
  <c r="H81" i="4"/>
  <c r="G81" i="4"/>
  <c r="G28" i="4" s="1"/>
  <c r="F81" i="4"/>
  <c r="F28" i="4" s="1"/>
  <c r="E81" i="4"/>
  <c r="D81" i="4"/>
  <c r="C81" i="4"/>
  <c r="N80" i="4"/>
  <c r="M80" i="4"/>
  <c r="M27" i="4" s="1"/>
  <c r="L80" i="4"/>
  <c r="K80" i="4"/>
  <c r="J80" i="4"/>
  <c r="I80" i="4"/>
  <c r="H80" i="4"/>
  <c r="G80" i="4"/>
  <c r="F80" i="4"/>
  <c r="E80" i="4"/>
  <c r="D80" i="4"/>
  <c r="C80" i="4"/>
  <c r="C27" i="4" s="1"/>
  <c r="N79" i="4"/>
  <c r="M79" i="4"/>
  <c r="L79" i="4"/>
  <c r="K79" i="4"/>
  <c r="J79" i="4"/>
  <c r="I79" i="4"/>
  <c r="H79" i="4"/>
  <c r="G79" i="4"/>
  <c r="F79" i="4"/>
  <c r="E79" i="4"/>
  <c r="D79" i="4"/>
  <c r="C79" i="4"/>
  <c r="O78" i="4"/>
  <c r="B12" i="4"/>
  <c r="C41" i="4" s="1"/>
  <c r="B17" i="4"/>
  <c r="B66" i="4" s="1"/>
  <c r="B67" i="4"/>
  <c r="K27" i="4"/>
  <c r="D27" i="4"/>
  <c r="L27" i="4" l="1"/>
  <c r="O97" i="4"/>
  <c r="O98" i="4"/>
  <c r="I27" i="4"/>
  <c r="O99" i="4"/>
  <c r="C28" i="4"/>
  <c r="C29" i="4" s="1"/>
  <c r="K28" i="4"/>
  <c r="K29" i="4" s="1"/>
  <c r="N28" i="4"/>
  <c r="E28" i="4"/>
  <c r="M28" i="4"/>
  <c r="F22" i="4"/>
  <c r="F24" i="4" s="1"/>
  <c r="F66" i="4" s="1"/>
  <c r="I22" i="4"/>
  <c r="I24" i="4" s="1"/>
  <c r="I66" i="4" s="1"/>
  <c r="N27" i="4"/>
  <c r="N29" i="4" s="1"/>
  <c r="K22" i="4"/>
  <c r="K24" i="4" s="1"/>
  <c r="K66" i="4" s="1"/>
  <c r="O88" i="4"/>
  <c r="H27" i="4"/>
  <c r="H29" i="4" s="1"/>
  <c r="H22" i="4"/>
  <c r="H24" i="4" s="1"/>
  <c r="H66" i="4" s="1"/>
  <c r="G27" i="4"/>
  <c r="G29" i="4" s="1"/>
  <c r="G22" i="4"/>
  <c r="G24" i="4" s="1"/>
  <c r="G66" i="4" s="1"/>
  <c r="F27" i="4"/>
  <c r="F29" i="4" s="1"/>
  <c r="F32" i="4" s="1"/>
  <c r="E27" i="4"/>
  <c r="E29" i="4" s="1"/>
  <c r="E22" i="4"/>
  <c r="E24" i="4" s="1"/>
  <c r="E66" i="4" s="1"/>
  <c r="O89" i="4"/>
  <c r="D22" i="4"/>
  <c r="D24" i="4" s="1"/>
  <c r="D66" i="4" s="1"/>
  <c r="C22" i="4"/>
  <c r="C24" i="4" s="1"/>
  <c r="C66" i="4" s="1"/>
  <c r="M29" i="4"/>
  <c r="I28" i="4"/>
  <c r="J28" i="4"/>
  <c r="J29" i="4" s="1"/>
  <c r="D28" i="4"/>
  <c r="D29" i="4" s="1"/>
  <c r="O90" i="4"/>
  <c r="L28" i="4"/>
  <c r="L29" i="4" s="1"/>
  <c r="L32" i="4" s="1"/>
  <c r="M22" i="4"/>
  <c r="M24" i="4" s="1"/>
  <c r="M66" i="4" s="1"/>
  <c r="N22" i="4"/>
  <c r="N24" i="4" s="1"/>
  <c r="N66" i="4" s="1"/>
  <c r="O81" i="4"/>
  <c r="J22" i="4"/>
  <c r="J24" i="4" s="1"/>
  <c r="O79" i="4"/>
  <c r="B68" i="4"/>
  <c r="C65" i="4" s="1"/>
  <c r="L66" i="4"/>
  <c r="C58" i="4"/>
  <c r="K41" i="4"/>
  <c r="K58" i="4" s="1"/>
  <c r="N41" i="4"/>
  <c r="N58" i="4" s="1"/>
  <c r="E41" i="4"/>
  <c r="E58" i="4" s="1"/>
  <c r="L41" i="4"/>
  <c r="L58" i="4" s="1"/>
  <c r="H41" i="4"/>
  <c r="H58" i="4" s="1"/>
  <c r="M41" i="4"/>
  <c r="M58" i="4" s="1"/>
  <c r="G41" i="4"/>
  <c r="G58" i="4" s="1"/>
  <c r="F41" i="4"/>
  <c r="F58" i="4" s="1"/>
  <c r="D41" i="4"/>
  <c r="D58" i="4" s="1"/>
  <c r="O80" i="4"/>
  <c r="I41" i="4"/>
  <c r="I58" i="4" s="1"/>
  <c r="J41" i="4"/>
  <c r="J58" i="4" s="1"/>
  <c r="I29" i="4" l="1"/>
  <c r="I32" i="4" s="1"/>
  <c r="I63" i="4" s="1"/>
  <c r="G32" i="4"/>
  <c r="H32" i="4"/>
  <c r="D32" i="4"/>
  <c r="N67" i="4"/>
  <c r="M67" i="4"/>
  <c r="M32" i="4"/>
  <c r="M63" i="4" s="1"/>
  <c r="K32" i="4"/>
  <c r="K63" i="4" s="1"/>
  <c r="E32" i="4"/>
  <c r="E63" i="4" s="1"/>
  <c r="O27" i="4"/>
  <c r="E67" i="4"/>
  <c r="O28" i="4"/>
  <c r="G67" i="4"/>
  <c r="J67" i="4"/>
  <c r="N32" i="4"/>
  <c r="N63" i="4" s="1"/>
  <c r="O24" i="4"/>
  <c r="L67" i="4"/>
  <c r="K67" i="4"/>
  <c r="H67" i="4"/>
  <c r="J66" i="4"/>
  <c r="J32" i="4"/>
  <c r="J63" i="4" s="1"/>
  <c r="O41" i="4"/>
  <c r="O58" i="4"/>
  <c r="H63" i="4"/>
  <c r="F63" i="4"/>
  <c r="G63" i="4"/>
  <c r="D63" i="4"/>
  <c r="F67" i="4"/>
  <c r="C32" i="4"/>
  <c r="C67" i="4"/>
  <c r="C68" i="4" s="1"/>
  <c r="D65" i="4" s="1"/>
  <c r="L63" i="4"/>
  <c r="D67" i="4"/>
  <c r="I67" i="4" l="1"/>
  <c r="O29" i="4"/>
  <c r="D68" i="4"/>
  <c r="E65" i="4" s="1"/>
  <c r="E68" i="4" s="1"/>
  <c r="F65" i="4" s="1"/>
  <c r="F68" i="4" s="1"/>
  <c r="G65" i="4" s="1"/>
  <c r="G68" i="4" s="1"/>
  <c r="H65" i="4" s="1"/>
  <c r="H68" i="4" s="1"/>
  <c r="I65" i="4" s="1"/>
  <c r="C63" i="4"/>
  <c r="O32" i="4"/>
  <c r="I68" i="4" l="1"/>
  <c r="J65" i="4" s="1"/>
  <c r="J68" i="4" s="1"/>
  <c r="K65" i="4" s="1"/>
  <c r="K68" i="4" s="1"/>
  <c r="L65" i="4" s="1"/>
  <c r="L68" i="4" s="1"/>
  <c r="M65" i="4" s="1"/>
  <c r="M68" i="4" s="1"/>
  <c r="N65" i="4" s="1"/>
  <c r="N68" i="4" s="1"/>
</calcChain>
</file>

<file path=xl/sharedStrings.xml><?xml version="1.0" encoding="utf-8"?>
<sst xmlns="http://schemas.openxmlformats.org/spreadsheetml/2006/main" count="129" uniqueCount="72">
  <si>
    <t>Revenues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</si>
  <si>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</si>
  <si>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</si>
  <si>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</si>
  <si>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</si>
  <si>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</si>
  <si>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</si>
  <si>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</si>
  <si>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</si>
  <si>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</si>
  <si>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</si>
  <si>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</si>
  <si>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</si>
  <si>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Operating Expenses</t>
  </si>
  <si>
    <t>***Cash Flow Statement***</t>
  </si>
  <si>
    <t>Loan</t>
  </si>
  <si>
    <t>Start Up</t>
  </si>
  <si>
    <t>Cost of Goods</t>
  </si>
  <si>
    <t>Gross Profit</t>
  </si>
  <si>
    <t xml:space="preserve">     Owner Draw</t>
  </si>
  <si>
    <t xml:space="preserve">     Payroll Expenses</t>
  </si>
  <si>
    <t xml:space="preserve">     Payroll Taxes</t>
  </si>
  <si>
    <t xml:space="preserve">     Electricity</t>
  </si>
  <si>
    <t xml:space="preserve">     Water</t>
  </si>
  <si>
    <t xml:space="preserve">     Telephone</t>
  </si>
  <si>
    <t xml:space="preserve">     Rent</t>
  </si>
  <si>
    <t xml:space="preserve">     Insurance</t>
  </si>
  <si>
    <t xml:space="preserve">     Repairs/Mainteneace/Tools</t>
  </si>
  <si>
    <t xml:space="preserve">     Vehicle/Transportation</t>
  </si>
  <si>
    <t xml:space="preserve">      Bank Charges</t>
  </si>
  <si>
    <t xml:space="preserve">     Office Supplies</t>
  </si>
  <si>
    <t xml:space="preserve">     Rental Equipment</t>
  </si>
  <si>
    <t xml:space="preserve">     Accounting and Legal</t>
  </si>
  <si>
    <t xml:space="preserve">     Advertising/Marketing</t>
  </si>
  <si>
    <t xml:space="preserve">     Other ___________________</t>
  </si>
  <si>
    <t xml:space="preserve">     Term in Years</t>
  </si>
  <si>
    <t xml:space="preserve">     Interest Rate</t>
  </si>
  <si>
    <t xml:space="preserve">     Cost of Materials per Sale</t>
  </si>
  <si>
    <t>Owner Investment</t>
  </si>
  <si>
    <t>Cells in black will calculate automatically</t>
  </si>
  <si>
    <t>Total Year</t>
  </si>
  <si>
    <t>Total Start Up Funds</t>
  </si>
  <si>
    <t xml:space="preserve">      Sales</t>
  </si>
  <si>
    <t xml:space="preserve">      Refunds</t>
  </si>
  <si>
    <t xml:space="preserve">    Total Revenues</t>
  </si>
  <si>
    <t xml:space="preserve">      Labor</t>
  </si>
  <si>
    <t xml:space="preserve">      Materials</t>
  </si>
  <si>
    <t xml:space="preserve">    Total Cost of Goods </t>
  </si>
  <si>
    <t xml:space="preserve">    Total Gross Profit</t>
  </si>
  <si>
    <t xml:space="preserve">     Loan Repayment</t>
  </si>
  <si>
    <t xml:space="preserve">   Total Operating Expense</t>
  </si>
  <si>
    <t xml:space="preserve">   Net In/Out Cash Flow</t>
  </si>
  <si>
    <t xml:space="preserve">   Cash at Start</t>
  </si>
  <si>
    <t xml:space="preserve">   Cash In</t>
  </si>
  <si>
    <t xml:space="preserve">   Cash Out</t>
  </si>
  <si>
    <t xml:space="preserve">   Cash at End</t>
  </si>
  <si>
    <t xml:space="preserve">   Sales</t>
  </si>
  <si>
    <t xml:space="preserve">    Total Montly Cost of Labor</t>
  </si>
  <si>
    <t xml:space="preserve">    Total Monthly Cost of Materials</t>
  </si>
  <si>
    <t xml:space="preserve">      Loan Request</t>
  </si>
  <si>
    <t xml:space="preserve">     Calculated Monthly Payment</t>
  </si>
  <si>
    <t xml:space="preserve">    Cash</t>
  </si>
  <si>
    <r>
      <t xml:space="preserve">Cells in </t>
    </r>
    <r>
      <rPr>
        <sz val="10"/>
        <color indexed="12"/>
        <rFont val="Arial"/>
        <family val="2"/>
      </rPr>
      <t>blue</t>
    </r>
    <r>
      <rPr>
        <sz val="10"/>
        <color indexed="12"/>
        <rFont val="Arial"/>
        <family val="2"/>
      </rPr>
      <t xml:space="preserve"> </t>
    </r>
    <r>
      <rPr>
        <sz val="10"/>
        <rFont val="Arial"/>
      </rPr>
      <t>require input</t>
    </r>
  </si>
  <si>
    <t>Total Start-Up Expenses</t>
  </si>
  <si>
    <t xml:space="preserve">    Monthly Estimate of Units of Sales</t>
  </si>
  <si>
    <t xml:space="preserve">    Total Monthly Revenue</t>
  </si>
  <si>
    <t xml:space="preserve">     Unit Price Charged per Sale</t>
  </si>
  <si>
    <t xml:space="preserve">     Unit Cost for Labor per Sale</t>
  </si>
  <si>
    <t xml:space="preserve">Name: Chef Barry C. Brock   Sweet Merry Berry                                            </t>
  </si>
  <si>
    <r>
      <t xml:space="preserve">     </t>
    </r>
    <r>
      <rPr>
        <b/>
        <sz val="9"/>
        <color indexed="18"/>
        <rFont val="Arial"/>
        <family val="2"/>
      </rPr>
      <t xml:space="preserve">Revenue Stream # 1 Name:  </t>
    </r>
    <r>
      <rPr>
        <b/>
        <u/>
        <sz val="9"/>
        <color indexed="18"/>
        <rFont val="Arial"/>
        <family val="2"/>
      </rPr>
      <t>Catering</t>
    </r>
  </si>
  <si>
    <r>
      <t xml:space="preserve">    </t>
    </r>
    <r>
      <rPr>
        <b/>
        <sz val="9"/>
        <color indexed="18"/>
        <rFont val="Arial"/>
        <family val="2"/>
      </rPr>
      <t xml:space="preserve">Revenue Stream # 2 Name:  </t>
    </r>
    <r>
      <rPr>
        <b/>
        <u/>
        <sz val="9"/>
        <color indexed="18"/>
        <rFont val="Arial"/>
        <family val="2"/>
      </rPr>
      <t>Celebration Cakes</t>
    </r>
  </si>
  <si>
    <r>
      <t xml:space="preserve">    </t>
    </r>
    <r>
      <rPr>
        <b/>
        <sz val="9"/>
        <color indexed="18"/>
        <rFont val="Arial"/>
        <family val="2"/>
      </rPr>
      <t xml:space="preserve">Revenue Stream # 3 Name:  </t>
    </r>
    <r>
      <rPr>
        <b/>
        <u/>
        <sz val="9"/>
        <color indexed="18"/>
        <rFont val="Arial"/>
        <family val="2"/>
      </rPr>
      <t>Corporate Gifts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</si>
</sst>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_(* #,##0_);_(* \(#,##0\);_(* &quot;-&quot;??_);_(@_)"/>
    <numFmt numFmtId="171" formatCode="_(&quot;$&quot;* #,##0_);_(&quot;$&quot;* \(#,##0\);_(&quot;$&quot;* &quot;-&quot;??_);_(@_)"/>
    <numFmt numFmtId="173" formatCode="0.0%"/>
  </numFmts>
  <fonts count="19" x14ac:knownFonts="1">
    <font>
      <sz val="10"/>
      <name val="Arial"/>
    </font>
    <font>
      <sz val="10"/>
      <name val="Arial"/>
    </font>
    <font>
      <b/>
      <sz val="12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b/>
      <sz val="9"/>
      <color indexed="18"/>
      <name val="Arial"/>
      <family val="2"/>
    </font>
    <font>
      <b/>
      <sz val="9"/>
      <color rgb="FF0000FF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b/>
      <sz val="9"/>
      <color rgb="FF002060"/>
      <name val="Arial"/>
      <family val="2"/>
    </font>
    <font>
      <sz val="9"/>
      <color rgb="FF002060"/>
      <name val="Arial"/>
      <family val="2"/>
    </font>
    <font>
      <sz val="10"/>
      <color rgb="FF002060"/>
      <name val="Arial"/>
      <family val="2"/>
    </font>
    <font>
      <b/>
      <u/>
      <sz val="9"/>
      <color indexed="1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3" fontId="5" fillId="0" borderId="0" xfId="0" applyNumberFormat="1" applyFont="1"/>
    <xf numFmtId="0" fontId="5" fillId="0" borderId="0" xfId="0" applyFont="1" applyAlignment="1">
      <alignment horizontal="left"/>
    </xf>
    <xf numFmtId="0" fontId="7" fillId="0" borderId="0" xfId="0" applyFont="1"/>
    <xf numFmtId="166" fontId="7" fillId="0" borderId="0" xfId="1" applyNumberFormat="1" applyFont="1"/>
    <xf numFmtId="9" fontId="7" fillId="0" borderId="0" xfId="3" applyFont="1"/>
    <xf numFmtId="3" fontId="7" fillId="0" borderId="0" xfId="0" applyNumberFormat="1" applyFont="1"/>
    <xf numFmtId="0" fontId="5" fillId="0" borderId="0" xfId="0" applyNumberFormat="1" applyFont="1"/>
    <xf numFmtId="0" fontId="5" fillId="0" borderId="0" xfId="0" applyFont="1" applyAlignment="1">
      <alignment horizontal="right"/>
    </xf>
    <xf numFmtId="1" fontId="5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5" fillId="0" borderId="0" xfId="0" applyFont="1" applyBorder="1" applyAlignment="1">
      <alignment horizontal="center"/>
    </xf>
    <xf numFmtId="6" fontId="8" fillId="0" borderId="0" xfId="0" applyNumberFormat="1" applyFont="1" applyBorder="1"/>
    <xf numFmtId="9" fontId="7" fillId="0" borderId="0" xfId="3" applyFont="1" applyBorder="1"/>
    <xf numFmtId="171" fontId="5" fillId="0" borderId="1" xfId="2" applyNumberFormat="1" applyFont="1" applyBorder="1" applyAlignment="1">
      <alignment horizontal="center"/>
    </xf>
    <xf numFmtId="44" fontId="7" fillId="0" borderId="1" xfId="2" applyNumberFormat="1" applyFont="1" applyBorder="1"/>
    <xf numFmtId="44" fontId="8" fillId="0" borderId="1" xfId="2" applyNumberFormat="1" applyFont="1" applyBorder="1"/>
    <xf numFmtId="0" fontId="8" fillId="0" borderId="1" xfId="2" applyNumberFormat="1" applyFont="1" applyBorder="1"/>
    <xf numFmtId="0" fontId="9" fillId="0" borderId="0" xfId="0" applyFont="1" applyAlignment="1">
      <alignment horizontal="center"/>
    </xf>
    <xf numFmtId="8" fontId="7" fillId="0" borderId="1" xfId="0" applyNumberFormat="1" applyFont="1" applyBorder="1"/>
    <xf numFmtId="0" fontId="12" fillId="0" borderId="0" xfId="0" applyFont="1" applyAlignment="1">
      <alignment horizontal="left"/>
    </xf>
    <xf numFmtId="171" fontId="13" fillId="0" borderId="1" xfId="2" applyNumberFormat="1" applyFont="1" applyBorder="1" applyAlignment="1">
      <alignment horizontal="center"/>
    </xf>
    <xf numFmtId="0" fontId="13" fillId="0" borderId="0" xfId="0" applyFont="1"/>
    <xf numFmtId="171" fontId="7" fillId="0" borderId="0" xfId="0" applyNumberFormat="1" applyFont="1"/>
    <xf numFmtId="44" fontId="7" fillId="0" borderId="0" xfId="0" applyNumberFormat="1" applyFont="1"/>
    <xf numFmtId="0" fontId="5" fillId="0" borderId="0" xfId="0" applyNumberFormat="1" applyFont="1" applyAlignment="1">
      <alignment horizontal="right"/>
    </xf>
    <xf numFmtId="166" fontId="14" fillId="0" borderId="0" xfId="1" applyNumberFormat="1" applyFont="1"/>
    <xf numFmtId="0" fontId="14" fillId="0" borderId="1" xfId="2" applyNumberFormat="1" applyFont="1" applyBorder="1"/>
    <xf numFmtId="44" fontId="14" fillId="0" borderId="1" xfId="2" applyNumberFormat="1" applyFont="1" applyBorder="1"/>
    <xf numFmtId="9" fontId="14" fillId="0" borderId="0" xfId="3" applyFont="1"/>
    <xf numFmtId="171" fontId="14" fillId="0" borderId="1" xfId="2" applyNumberFormat="1" applyFont="1" applyBorder="1"/>
    <xf numFmtId="0" fontId="14" fillId="0" borderId="1" xfId="0" applyFont="1" applyBorder="1"/>
    <xf numFmtId="173" fontId="14" fillId="0" borderId="1" xfId="3" applyNumberFormat="1" applyFont="1" applyBorder="1"/>
    <xf numFmtId="171" fontId="13" fillId="0" borderId="1" xfId="2" applyNumberFormat="1" applyFont="1" applyBorder="1"/>
    <xf numFmtId="44" fontId="14" fillId="0" borderId="0" xfId="2" applyNumberFormat="1" applyFont="1" applyBorder="1"/>
    <xf numFmtId="0" fontId="14" fillId="0" borderId="2" xfId="2" applyNumberFormat="1" applyFont="1" applyBorder="1"/>
    <xf numFmtId="44" fontId="8" fillId="0" borderId="0" xfId="2" applyNumberFormat="1" applyFont="1" applyBorder="1"/>
    <xf numFmtId="171" fontId="13" fillId="0" borderId="0" xfId="2" applyNumberFormat="1" applyFont="1" applyBorder="1"/>
    <xf numFmtId="171" fontId="5" fillId="0" borderId="0" xfId="2" applyNumberFormat="1" applyFont="1" applyBorder="1" applyAlignment="1">
      <alignment horizontal="center"/>
    </xf>
    <xf numFmtId="0" fontId="5" fillId="0" borderId="1" xfId="2" applyNumberFormat="1" applyFont="1" applyBorder="1" applyAlignment="1">
      <alignment horizontal="center"/>
    </xf>
    <xf numFmtId="44" fontId="5" fillId="0" borderId="1" xfId="2" applyNumberFormat="1" applyFont="1" applyBorder="1" applyAlignment="1">
      <alignment horizontal="center"/>
    </xf>
    <xf numFmtId="44" fontId="13" fillId="0" borderId="1" xfId="2" applyNumberFormat="1" applyFont="1" applyBorder="1" applyAlignment="1">
      <alignment horizontal="center"/>
    </xf>
    <xf numFmtId="44" fontId="5" fillId="0" borderId="0" xfId="2" applyNumberFormat="1" applyFont="1" applyBorder="1" applyAlignment="1">
      <alignment horizontal="center"/>
    </xf>
    <xf numFmtId="0" fontId="15" fillId="0" borderId="0" xfId="0" applyFont="1"/>
    <xf numFmtId="171" fontId="16" fillId="0" borderId="1" xfId="2" applyNumberFormat="1" applyFont="1" applyBorder="1" applyAlignment="1">
      <alignment horizontal="center"/>
    </xf>
    <xf numFmtId="0" fontId="17" fillId="0" borderId="0" xfId="0" applyFont="1"/>
    <xf numFmtId="0" fontId="12" fillId="0" borderId="0" xfId="0" applyFont="1"/>
    <xf numFmtId="0" fontId="2" fillId="0" borderId="3" xfId="0" applyFont="1" applyBorder="1" applyAlignment="1">
      <alignment horizontal="center" wrapTex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6"/>
  <sheetViews>
    <sheetView tabSelected="1" zoomScale="94" zoomScaleNormal="94" workbookViewId="0">
      <selection activeCell="I46" sqref="I46"/>
    </sheetView>
  </sheetViews>
  <sheetFormatPr defaultRowHeight="13.2" x14ac:dyDescent="0.25"/>
  <cols>
    <col min="1" max="1" width="28.6640625" customWidth="1"/>
    <col min="2" max="15" width="12.6640625" customWidth="1"/>
  </cols>
  <sheetData>
    <row r="1" spans="1:15" ht="46.8" customHeight="1" thickBot="1" x14ac:dyDescent="0.35">
      <c r="A1" s="54" t="s">
        <v>68</v>
      </c>
      <c r="B1" s="54"/>
      <c r="C1" s="54"/>
    </row>
    <row r="2" spans="1:15" ht="15.6" x14ac:dyDescent="0.3">
      <c r="A2" s="1"/>
      <c r="B2" s="1"/>
      <c r="G2" s="17"/>
    </row>
    <row r="3" spans="1:15" x14ac:dyDescent="0.25">
      <c r="A3" s="2" t="s">
        <v>14</v>
      </c>
      <c r="B3" s="10" t="s">
        <v>62</v>
      </c>
      <c r="C3" s="5"/>
      <c r="D3" s="5"/>
      <c r="E3" s="5"/>
      <c r="F3" s="5"/>
      <c r="G3" s="5"/>
      <c r="H3" s="5"/>
    </row>
    <row r="4" spans="1:15" x14ac:dyDescent="0.25">
      <c r="A4" s="5"/>
      <c r="B4" t="s">
        <v>39</v>
      </c>
      <c r="C4" s="5"/>
      <c r="D4" s="5"/>
      <c r="E4" s="5"/>
      <c r="F4" s="5"/>
      <c r="G4" s="5"/>
      <c r="H4" s="5"/>
    </row>
    <row r="5" spans="1:15" x14ac:dyDescent="0.25">
      <c r="A5" s="5"/>
      <c r="C5" s="5"/>
      <c r="D5" s="5"/>
      <c r="E5" s="5"/>
      <c r="F5" s="5"/>
      <c r="G5" s="5"/>
      <c r="H5" s="5"/>
    </row>
    <row r="6" spans="1:15" x14ac:dyDescent="0.25">
      <c r="A6" s="5"/>
      <c r="B6" s="4" t="s">
        <v>16</v>
      </c>
      <c r="C6" s="4" t="s">
        <v>1</v>
      </c>
      <c r="D6" s="4" t="s">
        <v>2</v>
      </c>
      <c r="E6" s="4" t="s">
        <v>3</v>
      </c>
      <c r="F6" s="4" t="s">
        <v>4</v>
      </c>
      <c r="G6" s="4" t="s">
        <v>5</v>
      </c>
      <c r="H6" s="4" t="s">
        <v>6</v>
      </c>
      <c r="I6" s="4" t="s">
        <v>7</v>
      </c>
      <c r="J6" s="4" t="s">
        <v>8</v>
      </c>
      <c r="K6" s="4" t="s">
        <v>9</v>
      </c>
      <c r="L6" s="4" t="s">
        <v>10</v>
      </c>
      <c r="M6" s="4" t="s">
        <v>11</v>
      </c>
      <c r="N6" s="4" t="s">
        <v>12</v>
      </c>
      <c r="O6" s="25" t="s">
        <v>40</v>
      </c>
    </row>
    <row r="7" spans="1:15" x14ac:dyDescent="0.25">
      <c r="A7" s="5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25"/>
    </row>
    <row r="8" spans="1:15" ht="13.8" thickBot="1" x14ac:dyDescent="0.3">
      <c r="A8" s="50" t="s">
        <v>15</v>
      </c>
      <c r="B8" s="10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25"/>
    </row>
    <row r="9" spans="1:15" ht="13.8" thickBot="1" x14ac:dyDescent="0.3">
      <c r="A9" s="53" t="s">
        <v>59</v>
      </c>
      <c r="B9" s="37">
        <v>25000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25"/>
    </row>
    <row r="10" spans="1:15" ht="13.8" thickBot="1" x14ac:dyDescent="0.3">
      <c r="A10" s="53" t="s">
        <v>35</v>
      </c>
      <c r="B10" s="38">
        <v>7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25"/>
    </row>
    <row r="11" spans="1:15" ht="13.8" thickBot="1" x14ac:dyDescent="0.3">
      <c r="A11" s="53" t="s">
        <v>36</v>
      </c>
      <c r="B11" s="39">
        <v>0.06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25"/>
    </row>
    <row r="12" spans="1:15" ht="13.8" thickBot="1" x14ac:dyDescent="0.3">
      <c r="A12" s="5" t="s">
        <v>60</v>
      </c>
      <c r="B12" s="26">
        <f>+PMT(B11/12, B10*12, -B9)</f>
        <v>365.2138620945197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25"/>
    </row>
    <row r="13" spans="1:15" x14ac:dyDescent="0.25">
      <c r="A13" s="5"/>
      <c r="B13" s="5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25"/>
    </row>
    <row r="14" spans="1:15" ht="13.8" thickBot="1" x14ac:dyDescent="0.3">
      <c r="A14" s="50" t="s">
        <v>38</v>
      </c>
      <c r="B14" s="5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25"/>
    </row>
    <row r="15" spans="1:15" ht="13.8" thickBot="1" x14ac:dyDescent="0.3">
      <c r="A15" s="53" t="s">
        <v>61</v>
      </c>
      <c r="B15" s="40">
        <v>5000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25"/>
    </row>
    <row r="16" spans="1:15" ht="13.8" thickBot="1" x14ac:dyDescent="0.3">
      <c r="A16" s="29"/>
      <c r="B16" s="4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25"/>
    </row>
    <row r="17" spans="1:15" ht="13.8" thickBot="1" x14ac:dyDescent="0.3">
      <c r="A17" s="6" t="s">
        <v>41</v>
      </c>
      <c r="B17" s="21">
        <f>+B9+B15</f>
        <v>30000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25"/>
    </row>
    <row r="18" spans="1:15" ht="13.8" thickBot="1" x14ac:dyDescent="0.3">
      <c r="A18" s="6"/>
      <c r="B18" s="45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25"/>
    </row>
    <row r="19" spans="1:15" ht="13.8" thickBot="1" x14ac:dyDescent="0.3">
      <c r="A19" s="27" t="s">
        <v>63</v>
      </c>
      <c r="B19" s="28">
        <v>11310</v>
      </c>
      <c r="C19" s="4"/>
      <c r="D19" s="4"/>
      <c r="E19" s="4"/>
      <c r="F19" s="4"/>
      <c r="G19" s="4"/>
      <c r="H19" s="4"/>
    </row>
    <row r="20" spans="1:15" x14ac:dyDescent="0.25">
      <c r="C20" s="4"/>
      <c r="D20" s="4"/>
      <c r="E20" s="4"/>
      <c r="F20" s="4"/>
      <c r="G20" s="4"/>
      <c r="H20" s="4"/>
    </row>
    <row r="21" spans="1:15" ht="13.8" thickBot="1" x14ac:dyDescent="0.3">
      <c r="A21" s="3" t="s">
        <v>0</v>
      </c>
      <c r="B21" s="4"/>
      <c r="C21" s="4"/>
      <c r="D21" s="4"/>
      <c r="E21" s="4"/>
      <c r="F21" s="4"/>
      <c r="G21" s="4"/>
      <c r="H21" s="4"/>
    </row>
    <row r="22" spans="1:15" ht="13.8" thickBot="1" x14ac:dyDescent="0.3">
      <c r="A22" s="5" t="s">
        <v>42</v>
      </c>
      <c r="B22" s="14"/>
      <c r="C22" s="47">
        <f t="shared" ref="C22:N22" si="0">+C79+C88+C97</f>
        <v>1300</v>
      </c>
      <c r="D22" s="47">
        <f t="shared" si="0"/>
        <v>1300</v>
      </c>
      <c r="E22" s="47">
        <f t="shared" si="0"/>
        <v>2200</v>
      </c>
      <c r="F22" s="47">
        <f t="shared" si="0"/>
        <v>2350</v>
      </c>
      <c r="G22" s="47">
        <f t="shared" si="0"/>
        <v>3900</v>
      </c>
      <c r="H22" s="47">
        <f t="shared" si="0"/>
        <v>5400</v>
      </c>
      <c r="I22" s="47">
        <f t="shared" si="0"/>
        <v>1550</v>
      </c>
      <c r="J22" s="47">
        <f t="shared" si="0"/>
        <v>4950</v>
      </c>
      <c r="K22" s="47">
        <f t="shared" si="0"/>
        <v>2050</v>
      </c>
      <c r="L22" s="47">
        <f t="shared" si="0"/>
        <v>4100</v>
      </c>
      <c r="M22" s="47">
        <f t="shared" si="0"/>
        <v>4400</v>
      </c>
      <c r="N22" s="47">
        <f t="shared" si="0"/>
        <v>3950</v>
      </c>
      <c r="O22" s="10"/>
    </row>
    <row r="23" spans="1:15" ht="13.8" thickBot="1" x14ac:dyDescent="0.3">
      <c r="A23" s="53" t="s">
        <v>43</v>
      </c>
      <c r="B23" s="29"/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10"/>
    </row>
    <row r="24" spans="1:15" ht="13.8" thickBot="1" x14ac:dyDescent="0.3">
      <c r="A24" s="6" t="s">
        <v>44</v>
      </c>
      <c r="B24" s="15"/>
      <c r="C24" s="47">
        <f t="shared" ref="C24:N24" si="1">+C22-C23</f>
        <v>1300</v>
      </c>
      <c r="D24" s="47">
        <f t="shared" si="1"/>
        <v>1300</v>
      </c>
      <c r="E24" s="47">
        <f t="shared" si="1"/>
        <v>2200</v>
      </c>
      <c r="F24" s="47">
        <f t="shared" si="1"/>
        <v>2350</v>
      </c>
      <c r="G24" s="47">
        <f t="shared" si="1"/>
        <v>3900</v>
      </c>
      <c r="H24" s="47">
        <f t="shared" si="1"/>
        <v>5400</v>
      </c>
      <c r="I24" s="47">
        <f t="shared" si="1"/>
        <v>1550</v>
      </c>
      <c r="J24" s="47">
        <f t="shared" si="1"/>
        <v>4950</v>
      </c>
      <c r="K24" s="47">
        <f t="shared" si="1"/>
        <v>2050</v>
      </c>
      <c r="L24" s="47">
        <f t="shared" si="1"/>
        <v>4100</v>
      </c>
      <c r="M24" s="47">
        <f t="shared" si="1"/>
        <v>4400</v>
      </c>
      <c r="N24" s="47">
        <f t="shared" si="1"/>
        <v>3950</v>
      </c>
      <c r="O24" s="30">
        <f>SUM(C24:N24)</f>
        <v>37450</v>
      </c>
    </row>
    <row r="25" spans="1:15" x14ac:dyDescent="0.25">
      <c r="A25" s="6"/>
      <c r="B25" s="6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10"/>
    </row>
    <row r="26" spans="1:15" ht="13.8" thickBot="1" x14ac:dyDescent="0.3">
      <c r="A26" s="3" t="s">
        <v>17</v>
      </c>
      <c r="B26" s="6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10"/>
    </row>
    <row r="27" spans="1:15" ht="13.8" thickBot="1" x14ac:dyDescent="0.3">
      <c r="A27" s="5" t="s">
        <v>45</v>
      </c>
      <c r="B27" s="32"/>
      <c r="C27" s="47">
        <f t="shared" ref="C27:N27" si="2">+C80+C89+C98</f>
        <v>0</v>
      </c>
      <c r="D27" s="47">
        <f t="shared" si="2"/>
        <v>0</v>
      </c>
      <c r="E27" s="47">
        <f t="shared" si="2"/>
        <v>0</v>
      </c>
      <c r="F27" s="47">
        <f t="shared" si="2"/>
        <v>0</v>
      </c>
      <c r="G27" s="47">
        <f t="shared" si="2"/>
        <v>0</v>
      </c>
      <c r="H27" s="47">
        <f t="shared" si="2"/>
        <v>0</v>
      </c>
      <c r="I27" s="47">
        <f t="shared" si="2"/>
        <v>0</v>
      </c>
      <c r="J27" s="47">
        <f t="shared" si="2"/>
        <v>0</v>
      </c>
      <c r="K27" s="47">
        <f t="shared" si="2"/>
        <v>0</v>
      </c>
      <c r="L27" s="47">
        <f t="shared" si="2"/>
        <v>0</v>
      </c>
      <c r="M27" s="47">
        <f t="shared" si="2"/>
        <v>0</v>
      </c>
      <c r="N27" s="47">
        <f t="shared" si="2"/>
        <v>0</v>
      </c>
      <c r="O27" s="30">
        <f>SUM(C27:N27)</f>
        <v>0</v>
      </c>
    </row>
    <row r="28" spans="1:15" ht="13.8" thickBot="1" x14ac:dyDescent="0.3">
      <c r="A28" s="5" t="s">
        <v>46</v>
      </c>
      <c r="B28" s="32"/>
      <c r="C28" s="47">
        <f t="shared" ref="C28:N28" si="3">+C81+C90+C99</f>
        <v>500</v>
      </c>
      <c r="D28" s="47">
        <f t="shared" si="3"/>
        <v>500</v>
      </c>
      <c r="E28" s="47">
        <f t="shared" si="3"/>
        <v>830</v>
      </c>
      <c r="F28" s="47">
        <f t="shared" si="3"/>
        <v>850</v>
      </c>
      <c r="G28" s="47">
        <f t="shared" si="3"/>
        <v>1400</v>
      </c>
      <c r="H28" s="47">
        <f t="shared" si="3"/>
        <v>1900</v>
      </c>
      <c r="I28" s="47">
        <f t="shared" si="3"/>
        <v>575</v>
      </c>
      <c r="J28" s="47">
        <f t="shared" si="3"/>
        <v>1650</v>
      </c>
      <c r="K28" s="47">
        <f t="shared" si="3"/>
        <v>775</v>
      </c>
      <c r="L28" s="47">
        <f t="shared" si="3"/>
        <v>1450</v>
      </c>
      <c r="M28" s="47">
        <f t="shared" si="3"/>
        <v>1650</v>
      </c>
      <c r="N28" s="47">
        <f t="shared" si="3"/>
        <v>1475</v>
      </c>
      <c r="O28" s="30">
        <f>SUM(C28:N28)</f>
        <v>13555</v>
      </c>
    </row>
    <row r="29" spans="1:15" ht="13.8" thickBot="1" x14ac:dyDescent="0.3">
      <c r="A29" s="6" t="s">
        <v>47</v>
      </c>
      <c r="B29" s="16"/>
      <c r="C29" s="47">
        <f t="shared" ref="C29:N29" si="4">+C27+C28</f>
        <v>500</v>
      </c>
      <c r="D29" s="47">
        <f t="shared" si="4"/>
        <v>500</v>
      </c>
      <c r="E29" s="47">
        <f t="shared" si="4"/>
        <v>830</v>
      </c>
      <c r="F29" s="47">
        <f t="shared" si="4"/>
        <v>850</v>
      </c>
      <c r="G29" s="47">
        <f t="shared" si="4"/>
        <v>1400</v>
      </c>
      <c r="H29" s="47">
        <f t="shared" si="4"/>
        <v>1900</v>
      </c>
      <c r="I29" s="47">
        <f t="shared" si="4"/>
        <v>575</v>
      </c>
      <c r="J29" s="47">
        <f t="shared" si="4"/>
        <v>1650</v>
      </c>
      <c r="K29" s="47">
        <f t="shared" si="4"/>
        <v>775</v>
      </c>
      <c r="L29" s="47">
        <f t="shared" si="4"/>
        <v>1450</v>
      </c>
      <c r="M29" s="47">
        <f t="shared" si="4"/>
        <v>1650</v>
      </c>
      <c r="N29" s="47">
        <f t="shared" si="4"/>
        <v>1475</v>
      </c>
      <c r="O29" s="30">
        <f>SUM(O27:O28)</f>
        <v>13555</v>
      </c>
    </row>
    <row r="30" spans="1:15" x14ac:dyDescent="0.25">
      <c r="A30" s="6"/>
      <c r="B30" s="6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0"/>
    </row>
    <row r="31" spans="1:15" ht="13.8" thickBot="1" x14ac:dyDescent="0.3">
      <c r="A31" s="3" t="s">
        <v>18</v>
      </c>
      <c r="B31" s="6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0"/>
    </row>
    <row r="32" spans="1:15" ht="13.8" thickBot="1" x14ac:dyDescent="0.3">
      <c r="A32" s="2" t="s">
        <v>48</v>
      </c>
      <c r="B32" s="16"/>
      <c r="C32" s="47">
        <f t="shared" ref="C32:H32" si="5">+C24-C29</f>
        <v>800</v>
      </c>
      <c r="D32" s="47">
        <f t="shared" si="5"/>
        <v>800</v>
      </c>
      <c r="E32" s="47">
        <f t="shared" si="5"/>
        <v>1370</v>
      </c>
      <c r="F32" s="47">
        <f t="shared" si="5"/>
        <v>1500</v>
      </c>
      <c r="G32" s="47">
        <f t="shared" si="5"/>
        <v>2500</v>
      </c>
      <c r="H32" s="47">
        <f t="shared" si="5"/>
        <v>3500</v>
      </c>
      <c r="I32" s="47">
        <f t="shared" ref="I32:N32" si="6">+I24-I29</f>
        <v>975</v>
      </c>
      <c r="J32" s="47">
        <f t="shared" si="6"/>
        <v>3300</v>
      </c>
      <c r="K32" s="47">
        <f t="shared" si="6"/>
        <v>1275</v>
      </c>
      <c r="L32" s="47">
        <f t="shared" si="6"/>
        <v>2650</v>
      </c>
      <c r="M32" s="47">
        <f t="shared" si="6"/>
        <v>2750</v>
      </c>
      <c r="N32" s="47">
        <f t="shared" si="6"/>
        <v>2475</v>
      </c>
      <c r="O32" s="30">
        <f>SUM(C32:N32)</f>
        <v>23895</v>
      </c>
    </row>
    <row r="33" spans="1:15" x14ac:dyDescent="0.25">
      <c r="A33" s="2"/>
      <c r="B33" s="16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30"/>
    </row>
    <row r="34" spans="1:15" x14ac:dyDescent="0.25">
      <c r="A34" s="2"/>
      <c r="B34" s="16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30"/>
    </row>
    <row r="35" spans="1:15" x14ac:dyDescent="0.25">
      <c r="A35" s="2"/>
      <c r="B35" s="4" t="s">
        <v>16</v>
      </c>
      <c r="C35" s="4" t="s">
        <v>1</v>
      </c>
      <c r="D35" s="4" t="s">
        <v>2</v>
      </c>
      <c r="E35" s="4" t="s">
        <v>3</v>
      </c>
      <c r="F35" s="4" t="s">
        <v>4</v>
      </c>
      <c r="G35" s="4" t="s">
        <v>5</v>
      </c>
      <c r="H35" s="4" t="s">
        <v>6</v>
      </c>
      <c r="I35" s="4" t="s">
        <v>7</v>
      </c>
      <c r="J35" s="4" t="s">
        <v>8</v>
      </c>
      <c r="K35" s="4" t="s">
        <v>9</v>
      </c>
      <c r="L35" s="4" t="s">
        <v>10</v>
      </c>
      <c r="M35" s="4" t="s">
        <v>11</v>
      </c>
      <c r="N35" s="4" t="s">
        <v>12</v>
      </c>
      <c r="O35" s="25" t="s">
        <v>40</v>
      </c>
    </row>
    <row r="36" spans="1:15" x14ac:dyDescent="0.25">
      <c r="A36" s="5"/>
      <c r="B36" s="9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0"/>
    </row>
    <row r="37" spans="1:15" ht="13.8" thickBot="1" x14ac:dyDescent="0.3">
      <c r="A37" s="3" t="s">
        <v>13</v>
      </c>
      <c r="B37" s="7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10"/>
    </row>
    <row r="38" spans="1:15" ht="13.8" thickBot="1" x14ac:dyDescent="0.3">
      <c r="A38" s="50" t="s">
        <v>19</v>
      </c>
      <c r="B38" s="52"/>
      <c r="C38" s="51"/>
      <c r="D38" s="51"/>
      <c r="E38" s="51"/>
      <c r="F38" s="51">
        <v>500</v>
      </c>
      <c r="G38" s="51">
        <v>500</v>
      </c>
      <c r="H38" s="51">
        <v>500</v>
      </c>
      <c r="I38" s="51">
        <v>500</v>
      </c>
      <c r="J38" s="51">
        <v>500</v>
      </c>
      <c r="K38" s="51">
        <v>500</v>
      </c>
      <c r="L38" s="51">
        <v>500</v>
      </c>
      <c r="M38" s="51">
        <v>500</v>
      </c>
      <c r="N38" s="51">
        <v>500</v>
      </c>
      <c r="O38" s="30">
        <f t="shared" ref="O38:O56" si="7">SUM(C38:N38)</f>
        <v>4500</v>
      </c>
    </row>
    <row r="39" spans="1:15" ht="13.8" thickBot="1" x14ac:dyDescent="0.3">
      <c r="A39" s="50" t="s">
        <v>20</v>
      </c>
      <c r="B39" s="52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30">
        <f t="shared" si="7"/>
        <v>0</v>
      </c>
    </row>
    <row r="40" spans="1:15" ht="13.8" thickBot="1" x14ac:dyDescent="0.3">
      <c r="A40" s="50" t="s">
        <v>21</v>
      </c>
      <c r="B40" s="52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30">
        <f t="shared" si="7"/>
        <v>0</v>
      </c>
    </row>
    <row r="41" spans="1:15" ht="13.8" thickBot="1" x14ac:dyDescent="0.3">
      <c r="A41" s="5" t="s">
        <v>49</v>
      </c>
      <c r="B41" s="10"/>
      <c r="C41" s="21">
        <f t="shared" ref="C41:N41" si="8">+$B$12</f>
        <v>365.2138620945197</v>
      </c>
      <c r="D41" s="21">
        <f t="shared" si="8"/>
        <v>365.2138620945197</v>
      </c>
      <c r="E41" s="21">
        <f t="shared" si="8"/>
        <v>365.2138620945197</v>
      </c>
      <c r="F41" s="21">
        <f t="shared" si="8"/>
        <v>365.2138620945197</v>
      </c>
      <c r="G41" s="21">
        <f t="shared" si="8"/>
        <v>365.2138620945197</v>
      </c>
      <c r="H41" s="21">
        <f t="shared" si="8"/>
        <v>365.2138620945197</v>
      </c>
      <c r="I41" s="21">
        <f t="shared" si="8"/>
        <v>365.2138620945197</v>
      </c>
      <c r="J41" s="21">
        <f t="shared" si="8"/>
        <v>365.2138620945197</v>
      </c>
      <c r="K41" s="21">
        <f t="shared" si="8"/>
        <v>365.2138620945197</v>
      </c>
      <c r="L41" s="21">
        <f t="shared" si="8"/>
        <v>365.2138620945197</v>
      </c>
      <c r="M41" s="21">
        <f t="shared" si="8"/>
        <v>365.2138620945197</v>
      </c>
      <c r="N41" s="21">
        <f t="shared" si="8"/>
        <v>365.2138620945197</v>
      </c>
      <c r="O41" s="30">
        <f t="shared" si="7"/>
        <v>4382.5663451342361</v>
      </c>
    </row>
    <row r="42" spans="1:15" ht="13.8" thickBot="1" x14ac:dyDescent="0.3">
      <c r="A42" s="50" t="s">
        <v>22</v>
      </c>
      <c r="B42" s="52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30">
        <f t="shared" si="7"/>
        <v>0</v>
      </c>
    </row>
    <row r="43" spans="1:15" ht="13.8" thickBot="1" x14ac:dyDescent="0.3">
      <c r="A43" s="50" t="s">
        <v>23</v>
      </c>
      <c r="B43" s="52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30">
        <f t="shared" si="7"/>
        <v>0</v>
      </c>
    </row>
    <row r="44" spans="1:15" ht="13.8" thickBot="1" x14ac:dyDescent="0.3">
      <c r="A44" s="50" t="s">
        <v>24</v>
      </c>
      <c r="B44" s="52"/>
      <c r="C44" s="51">
        <v>125</v>
      </c>
      <c r="D44" s="51">
        <v>125</v>
      </c>
      <c r="E44" s="51">
        <v>125</v>
      </c>
      <c r="F44" s="51">
        <v>125</v>
      </c>
      <c r="G44" s="51">
        <v>125</v>
      </c>
      <c r="H44" s="51">
        <v>125</v>
      </c>
      <c r="I44" s="51">
        <v>125</v>
      </c>
      <c r="J44" s="51">
        <v>125</v>
      </c>
      <c r="K44" s="51">
        <v>125</v>
      </c>
      <c r="L44" s="51">
        <v>125</v>
      </c>
      <c r="M44" s="51">
        <v>125</v>
      </c>
      <c r="N44" s="51">
        <v>125</v>
      </c>
      <c r="O44" s="30">
        <f t="shared" si="7"/>
        <v>1500</v>
      </c>
    </row>
    <row r="45" spans="1:15" ht="13.8" thickBot="1" x14ac:dyDescent="0.3">
      <c r="A45" s="50" t="s">
        <v>25</v>
      </c>
      <c r="B45" s="52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30">
        <f t="shared" si="7"/>
        <v>0</v>
      </c>
    </row>
    <row r="46" spans="1:15" ht="13.8" thickBot="1" x14ac:dyDescent="0.3">
      <c r="A46" s="50" t="s">
        <v>26</v>
      </c>
      <c r="B46" s="52"/>
      <c r="C46" s="51">
        <v>167.5</v>
      </c>
      <c r="D46" s="51"/>
      <c r="E46" s="51"/>
      <c r="F46" s="51">
        <v>167.5</v>
      </c>
      <c r="G46" s="51"/>
      <c r="H46" s="51"/>
      <c r="I46" s="51">
        <v>167.5</v>
      </c>
      <c r="J46" s="51"/>
      <c r="K46" s="51"/>
      <c r="L46" s="51">
        <v>167.5</v>
      </c>
      <c r="M46" s="51"/>
      <c r="N46" s="51"/>
      <c r="O46" s="30">
        <f t="shared" si="7"/>
        <v>670</v>
      </c>
    </row>
    <row r="47" spans="1:15" ht="13.8" thickBot="1" x14ac:dyDescent="0.3">
      <c r="A47" s="50" t="s">
        <v>27</v>
      </c>
      <c r="B47" s="52"/>
      <c r="C47" s="51">
        <v>150</v>
      </c>
      <c r="D47" s="51">
        <v>150</v>
      </c>
      <c r="E47" s="51">
        <v>150</v>
      </c>
      <c r="F47" s="51">
        <v>150</v>
      </c>
      <c r="G47" s="51">
        <v>150</v>
      </c>
      <c r="H47" s="51">
        <v>150</v>
      </c>
      <c r="I47" s="51">
        <v>150</v>
      </c>
      <c r="J47" s="51">
        <v>150</v>
      </c>
      <c r="K47" s="51">
        <v>150</v>
      </c>
      <c r="L47" s="51">
        <v>150</v>
      </c>
      <c r="M47" s="51">
        <v>150</v>
      </c>
      <c r="N47" s="51">
        <v>150</v>
      </c>
      <c r="O47" s="30">
        <f t="shared" si="7"/>
        <v>1800</v>
      </c>
    </row>
    <row r="48" spans="1:15" ht="13.8" thickBot="1" x14ac:dyDescent="0.3">
      <c r="A48" s="50" t="s">
        <v>28</v>
      </c>
      <c r="B48" s="52"/>
      <c r="C48" s="51">
        <v>300</v>
      </c>
      <c r="D48" s="51">
        <v>300</v>
      </c>
      <c r="E48" s="51">
        <v>300</v>
      </c>
      <c r="F48" s="51">
        <v>300</v>
      </c>
      <c r="G48" s="51">
        <v>300</v>
      </c>
      <c r="H48" s="51">
        <v>300</v>
      </c>
      <c r="I48" s="51">
        <v>200</v>
      </c>
      <c r="J48" s="51">
        <v>300</v>
      </c>
      <c r="K48" s="51">
        <v>300</v>
      </c>
      <c r="L48" s="51">
        <v>300</v>
      </c>
      <c r="M48" s="51">
        <v>300</v>
      </c>
      <c r="N48" s="51">
        <v>300</v>
      </c>
      <c r="O48" s="30">
        <f t="shared" si="7"/>
        <v>3500</v>
      </c>
    </row>
    <row r="49" spans="1:15" ht="13.8" thickBot="1" x14ac:dyDescent="0.3">
      <c r="A49" s="50" t="s">
        <v>29</v>
      </c>
      <c r="B49" s="52"/>
      <c r="C49" s="51">
        <v>15</v>
      </c>
      <c r="D49" s="51">
        <v>15</v>
      </c>
      <c r="E49" s="51">
        <v>15</v>
      </c>
      <c r="F49" s="51">
        <v>15</v>
      </c>
      <c r="G49" s="51">
        <v>15</v>
      </c>
      <c r="H49" s="51">
        <v>15</v>
      </c>
      <c r="I49" s="51">
        <v>15</v>
      </c>
      <c r="J49" s="51">
        <v>15</v>
      </c>
      <c r="K49" s="51">
        <v>15</v>
      </c>
      <c r="L49" s="51">
        <v>15</v>
      </c>
      <c r="M49" s="51">
        <v>15</v>
      </c>
      <c r="N49" s="51">
        <v>15</v>
      </c>
      <c r="O49" s="30">
        <f t="shared" si="7"/>
        <v>180</v>
      </c>
    </row>
    <row r="50" spans="1:15" ht="13.8" thickBot="1" x14ac:dyDescent="0.3">
      <c r="A50" s="50" t="s">
        <v>30</v>
      </c>
      <c r="B50" s="52"/>
      <c r="C50" s="51">
        <v>75</v>
      </c>
      <c r="D50" s="51">
        <v>75</v>
      </c>
      <c r="E50" s="51">
        <v>75</v>
      </c>
      <c r="F50" s="51">
        <v>75</v>
      </c>
      <c r="G50" s="51">
        <v>75</v>
      </c>
      <c r="H50" s="51">
        <v>75</v>
      </c>
      <c r="I50" s="51">
        <v>50</v>
      </c>
      <c r="J50" s="51">
        <v>75</v>
      </c>
      <c r="K50" s="51">
        <v>75</v>
      </c>
      <c r="L50" s="51">
        <v>75</v>
      </c>
      <c r="M50" s="51">
        <v>75</v>
      </c>
      <c r="N50" s="51">
        <v>75</v>
      </c>
      <c r="O50" s="30">
        <f t="shared" si="7"/>
        <v>875</v>
      </c>
    </row>
    <row r="51" spans="1:15" ht="13.8" thickBot="1" x14ac:dyDescent="0.3">
      <c r="A51" s="50" t="s">
        <v>31</v>
      </c>
      <c r="B51" s="52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30">
        <f t="shared" si="7"/>
        <v>0</v>
      </c>
    </row>
    <row r="52" spans="1:15" ht="13.8" thickBot="1" x14ac:dyDescent="0.3">
      <c r="A52" s="50" t="s">
        <v>32</v>
      </c>
      <c r="B52" s="52"/>
      <c r="C52" s="51">
        <v>20</v>
      </c>
      <c r="D52" s="51">
        <v>20</v>
      </c>
      <c r="E52" s="51">
        <v>20</v>
      </c>
      <c r="F52" s="51">
        <v>20</v>
      </c>
      <c r="G52" s="51">
        <v>20</v>
      </c>
      <c r="H52" s="51">
        <v>20</v>
      </c>
      <c r="I52" s="51">
        <v>20</v>
      </c>
      <c r="J52" s="51">
        <v>20</v>
      </c>
      <c r="K52" s="51">
        <v>20</v>
      </c>
      <c r="L52" s="51">
        <v>20</v>
      </c>
      <c r="M52" s="51">
        <v>20</v>
      </c>
      <c r="N52" s="51">
        <v>20</v>
      </c>
      <c r="O52" s="30">
        <f t="shared" si="7"/>
        <v>240</v>
      </c>
    </row>
    <row r="53" spans="1:15" ht="13.8" thickBot="1" x14ac:dyDescent="0.3">
      <c r="A53" s="50" t="s">
        <v>33</v>
      </c>
      <c r="B53" s="52"/>
      <c r="C53" s="51">
        <v>100</v>
      </c>
      <c r="D53" s="51">
        <v>100</v>
      </c>
      <c r="E53" s="51">
        <v>100</v>
      </c>
      <c r="F53" s="51">
        <v>100</v>
      </c>
      <c r="G53" s="51">
        <v>100</v>
      </c>
      <c r="H53" s="51">
        <v>100</v>
      </c>
      <c r="I53" s="51">
        <v>100</v>
      </c>
      <c r="J53" s="51">
        <v>100</v>
      </c>
      <c r="K53" s="51">
        <v>100</v>
      </c>
      <c r="L53" s="51">
        <v>100</v>
      </c>
      <c r="M53" s="51">
        <v>100</v>
      </c>
      <c r="N53" s="51">
        <v>100</v>
      </c>
      <c r="O53" s="30">
        <f t="shared" si="7"/>
        <v>1200</v>
      </c>
    </row>
    <row r="54" spans="1:15" ht="13.8" thickBot="1" x14ac:dyDescent="0.3">
      <c r="A54" s="50" t="s">
        <v>34</v>
      </c>
      <c r="B54" s="52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30">
        <f t="shared" si="7"/>
        <v>0</v>
      </c>
    </row>
    <row r="55" spans="1:15" ht="13.8" thickBot="1" x14ac:dyDescent="0.3">
      <c r="A55" s="50" t="s">
        <v>34</v>
      </c>
      <c r="B55" s="52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30">
        <f t="shared" si="7"/>
        <v>0</v>
      </c>
    </row>
    <row r="56" spans="1:15" ht="13.8" thickBot="1" x14ac:dyDescent="0.3">
      <c r="A56" s="50" t="s">
        <v>34</v>
      </c>
      <c r="B56" s="52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30">
        <f t="shared" si="7"/>
        <v>0</v>
      </c>
    </row>
    <row r="57" spans="1:15" ht="13.8" thickBot="1" x14ac:dyDescent="0.3">
      <c r="A57" s="5"/>
      <c r="B57" s="10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0"/>
    </row>
    <row r="58" spans="1:15" ht="13.8" thickBot="1" x14ac:dyDescent="0.3">
      <c r="A58" s="2" t="s">
        <v>50</v>
      </c>
      <c r="B58" s="13"/>
      <c r="C58" s="21">
        <f t="shared" ref="C58:H58" si="9">SUM(C38:C56)</f>
        <v>1317.7138620945198</v>
      </c>
      <c r="D58" s="21">
        <f t="shared" si="9"/>
        <v>1150.2138620945198</v>
      </c>
      <c r="E58" s="21">
        <f t="shared" si="9"/>
        <v>1150.2138620945198</v>
      </c>
      <c r="F58" s="21">
        <f t="shared" si="9"/>
        <v>1817.7138620945198</v>
      </c>
      <c r="G58" s="21">
        <f t="shared" si="9"/>
        <v>1650.2138620945198</v>
      </c>
      <c r="H58" s="21">
        <f t="shared" si="9"/>
        <v>1650.2138620945198</v>
      </c>
      <c r="I58" s="21">
        <f t="shared" ref="I58:N58" si="10">SUM(I38:I56)</f>
        <v>1692.7138620945198</v>
      </c>
      <c r="J58" s="21">
        <f t="shared" si="10"/>
        <v>1650.2138620945198</v>
      </c>
      <c r="K58" s="21">
        <f t="shared" si="10"/>
        <v>1650.2138620945198</v>
      </c>
      <c r="L58" s="21">
        <f t="shared" si="10"/>
        <v>1817.7138620945198</v>
      </c>
      <c r="M58" s="21">
        <f t="shared" si="10"/>
        <v>1650.2138620945198</v>
      </c>
      <c r="N58" s="21">
        <f t="shared" si="10"/>
        <v>1650.2138620945198</v>
      </c>
      <c r="O58" s="30">
        <f>SUM(C58:N58)</f>
        <v>18847.566345134233</v>
      </c>
    </row>
    <row r="59" spans="1:15" x14ac:dyDescent="0.25">
      <c r="A59" s="2"/>
      <c r="B59" s="13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30"/>
    </row>
    <row r="60" spans="1:15" x14ac:dyDescent="0.25">
      <c r="A60" s="2"/>
      <c r="B60" s="13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30"/>
    </row>
    <row r="61" spans="1:15" x14ac:dyDescent="0.25">
      <c r="B61" s="4" t="s">
        <v>16</v>
      </c>
      <c r="C61" s="4" t="s">
        <v>1</v>
      </c>
      <c r="D61" s="4" t="s">
        <v>2</v>
      </c>
      <c r="E61" s="4" t="s">
        <v>3</v>
      </c>
      <c r="F61" s="4" t="s">
        <v>4</v>
      </c>
      <c r="G61" s="4" t="s">
        <v>5</v>
      </c>
      <c r="H61" s="4" t="s">
        <v>6</v>
      </c>
      <c r="I61" s="4" t="s">
        <v>7</v>
      </c>
      <c r="J61" s="4" t="s">
        <v>8</v>
      </c>
      <c r="K61" s="4" t="s">
        <v>9</v>
      </c>
      <c r="L61" s="4" t="s">
        <v>10</v>
      </c>
      <c r="M61" s="4" t="s">
        <v>11</v>
      </c>
      <c r="N61" s="4" t="s">
        <v>12</v>
      </c>
      <c r="O61" s="25" t="s">
        <v>40</v>
      </c>
    </row>
    <row r="62" spans="1:15" ht="13.8" thickBot="1" x14ac:dyDescent="0.3">
      <c r="A62" s="5"/>
      <c r="B62" s="13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0"/>
    </row>
    <row r="63" spans="1:15" ht="13.8" thickBot="1" x14ac:dyDescent="0.3">
      <c r="A63" s="2" t="s">
        <v>51</v>
      </c>
      <c r="B63" s="13"/>
      <c r="C63" s="21">
        <f t="shared" ref="C63:H63" si="11">+C32-C58</f>
        <v>-517.71386209451975</v>
      </c>
      <c r="D63" s="21">
        <f t="shared" si="11"/>
        <v>-350.21386209451975</v>
      </c>
      <c r="E63" s="21">
        <f t="shared" si="11"/>
        <v>219.78613790548025</v>
      </c>
      <c r="F63" s="21">
        <f t="shared" si="11"/>
        <v>-317.71386209451975</v>
      </c>
      <c r="G63" s="21">
        <f t="shared" si="11"/>
        <v>849.78613790548025</v>
      </c>
      <c r="H63" s="21">
        <f t="shared" si="11"/>
        <v>1849.7861379054802</v>
      </c>
      <c r="I63" s="21">
        <f t="shared" ref="I63:N63" si="12">+I32-I58</f>
        <v>-717.71386209451975</v>
      </c>
      <c r="J63" s="21">
        <f t="shared" si="12"/>
        <v>1649.7861379054802</v>
      </c>
      <c r="K63" s="21">
        <f t="shared" si="12"/>
        <v>-375.21386209451975</v>
      </c>
      <c r="L63" s="21">
        <f t="shared" si="12"/>
        <v>832.28613790548025</v>
      </c>
      <c r="M63" s="21">
        <f t="shared" si="12"/>
        <v>1099.7861379054802</v>
      </c>
      <c r="N63" s="21">
        <f t="shared" si="12"/>
        <v>824.78613790548025</v>
      </c>
      <c r="O63" s="10"/>
    </row>
    <row r="64" spans="1:15" ht="13.8" thickBot="1" x14ac:dyDescent="0.3">
      <c r="A64" s="5"/>
      <c r="B64" s="5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</row>
    <row r="65" spans="1:15" ht="13.8" thickBot="1" x14ac:dyDescent="0.3">
      <c r="A65" s="2" t="s">
        <v>52</v>
      </c>
      <c r="B65" s="46">
        <v>0</v>
      </c>
      <c r="C65" s="21">
        <f t="shared" ref="C65:H65" si="13">+B68</f>
        <v>18690</v>
      </c>
      <c r="D65" s="21">
        <f t="shared" si="13"/>
        <v>18172.286137905481</v>
      </c>
      <c r="E65" s="21">
        <f t="shared" si="13"/>
        <v>17822.072275810962</v>
      </c>
      <c r="F65" s="21">
        <f t="shared" si="13"/>
        <v>18041.858413716443</v>
      </c>
      <c r="G65" s="21">
        <f t="shared" si="13"/>
        <v>17724.144551621925</v>
      </c>
      <c r="H65" s="21">
        <f t="shared" si="13"/>
        <v>18573.930689527406</v>
      </c>
      <c r="I65" s="21">
        <f t="shared" ref="I65:N65" si="14">+H68</f>
        <v>20423.716827432887</v>
      </c>
      <c r="J65" s="21">
        <f t="shared" si="14"/>
        <v>19706.002965338368</v>
      </c>
      <c r="K65" s="21">
        <f t="shared" si="14"/>
        <v>21355.789103243849</v>
      </c>
      <c r="L65" s="21">
        <f t="shared" si="14"/>
        <v>20980.57524114933</v>
      </c>
      <c r="M65" s="21">
        <f t="shared" si="14"/>
        <v>21812.861379054812</v>
      </c>
      <c r="N65" s="21">
        <f t="shared" si="14"/>
        <v>22912.647516960293</v>
      </c>
      <c r="O65" s="10"/>
    </row>
    <row r="66" spans="1:15" ht="13.8" thickBot="1" x14ac:dyDescent="0.3">
      <c r="A66" s="2" t="s">
        <v>53</v>
      </c>
      <c r="B66" s="21">
        <f>+B17</f>
        <v>30000</v>
      </c>
      <c r="C66" s="21">
        <f t="shared" ref="C66:H66" si="15">+C24</f>
        <v>1300</v>
      </c>
      <c r="D66" s="21">
        <f t="shared" si="15"/>
        <v>1300</v>
      </c>
      <c r="E66" s="21">
        <f t="shared" si="15"/>
        <v>2200</v>
      </c>
      <c r="F66" s="21">
        <f t="shared" si="15"/>
        <v>2350</v>
      </c>
      <c r="G66" s="21">
        <f t="shared" si="15"/>
        <v>3900</v>
      </c>
      <c r="H66" s="21">
        <f t="shared" si="15"/>
        <v>5400</v>
      </c>
      <c r="I66" s="21">
        <f t="shared" ref="I66:N66" si="16">+I24</f>
        <v>1550</v>
      </c>
      <c r="J66" s="21">
        <f t="shared" si="16"/>
        <v>4950</v>
      </c>
      <c r="K66" s="21">
        <f t="shared" si="16"/>
        <v>2050</v>
      </c>
      <c r="L66" s="21">
        <f t="shared" si="16"/>
        <v>4100</v>
      </c>
      <c r="M66" s="21">
        <f t="shared" si="16"/>
        <v>4400</v>
      </c>
      <c r="N66" s="21">
        <f t="shared" si="16"/>
        <v>3950</v>
      </c>
      <c r="O66" s="10"/>
    </row>
    <row r="67" spans="1:15" ht="13.8" thickBot="1" x14ac:dyDescent="0.3">
      <c r="A67" s="2" t="s">
        <v>54</v>
      </c>
      <c r="B67" s="21">
        <f>+B19</f>
        <v>11310</v>
      </c>
      <c r="C67" s="21">
        <f t="shared" ref="C67:H67" si="17">+C29+C58</f>
        <v>1817.7138620945198</v>
      </c>
      <c r="D67" s="21">
        <f t="shared" si="17"/>
        <v>1650.2138620945198</v>
      </c>
      <c r="E67" s="21">
        <f t="shared" si="17"/>
        <v>1980.2138620945198</v>
      </c>
      <c r="F67" s="21">
        <f t="shared" si="17"/>
        <v>2667.7138620945198</v>
      </c>
      <c r="G67" s="21">
        <f t="shared" si="17"/>
        <v>3050.2138620945198</v>
      </c>
      <c r="H67" s="21">
        <f t="shared" si="17"/>
        <v>3550.2138620945198</v>
      </c>
      <c r="I67" s="21">
        <f t="shared" ref="I67:N67" si="18">+I29+I58</f>
        <v>2267.7138620945198</v>
      </c>
      <c r="J67" s="21">
        <f t="shared" si="18"/>
        <v>3300.2138620945198</v>
      </c>
      <c r="K67" s="21">
        <f t="shared" si="18"/>
        <v>2425.2138620945198</v>
      </c>
      <c r="L67" s="21">
        <f t="shared" si="18"/>
        <v>3267.7138620945198</v>
      </c>
      <c r="M67" s="21">
        <f t="shared" si="18"/>
        <v>3300.2138620945198</v>
      </c>
      <c r="N67" s="21">
        <f t="shared" si="18"/>
        <v>3125.2138620945198</v>
      </c>
      <c r="O67" s="10"/>
    </row>
    <row r="68" spans="1:15" ht="13.8" thickBot="1" x14ac:dyDescent="0.3">
      <c r="A68" s="2" t="s">
        <v>55</v>
      </c>
      <c r="B68" s="21">
        <f>+B66-B67</f>
        <v>18690</v>
      </c>
      <c r="C68" s="21">
        <f t="shared" ref="C68:N68" si="19">+C65+C66-C67</f>
        <v>18172.286137905481</v>
      </c>
      <c r="D68" s="21">
        <f t="shared" si="19"/>
        <v>17822.072275810962</v>
      </c>
      <c r="E68" s="21">
        <f t="shared" si="19"/>
        <v>18041.858413716443</v>
      </c>
      <c r="F68" s="21">
        <f t="shared" si="19"/>
        <v>17724.144551621925</v>
      </c>
      <c r="G68" s="21">
        <f t="shared" si="19"/>
        <v>18573.930689527406</v>
      </c>
      <c r="H68" s="21">
        <f t="shared" si="19"/>
        <v>20423.716827432887</v>
      </c>
      <c r="I68" s="21">
        <f t="shared" si="19"/>
        <v>19706.002965338368</v>
      </c>
      <c r="J68" s="21">
        <f t="shared" si="19"/>
        <v>21355.789103243849</v>
      </c>
      <c r="K68" s="21">
        <f t="shared" si="19"/>
        <v>20980.57524114933</v>
      </c>
      <c r="L68" s="21">
        <f t="shared" si="19"/>
        <v>21812.861379054812</v>
      </c>
      <c r="M68" s="21">
        <f t="shared" si="19"/>
        <v>22912.647516960293</v>
      </c>
      <c r="N68" s="21">
        <f t="shared" si="19"/>
        <v>23737.433654865774</v>
      </c>
      <c r="O68" s="10"/>
    </row>
    <row r="69" spans="1:15" x14ac:dyDescent="0.25">
      <c r="A69" s="2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10"/>
    </row>
    <row r="70" spans="1:15" x14ac:dyDescent="0.25">
      <c r="A70" s="2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10"/>
    </row>
    <row r="71" spans="1:15" x14ac:dyDescent="0.25">
      <c r="A71" s="4" t="s">
        <v>1</v>
      </c>
      <c r="B71" s="4" t="s">
        <v>2</v>
      </c>
      <c r="C71" s="4" t="s">
        <v>3</v>
      </c>
      <c r="D71" s="4" t="s">
        <v>4</v>
      </c>
      <c r="E71" s="4" t="s">
        <v>5</v>
      </c>
      <c r="F71" s="4" t="s">
        <v>6</v>
      </c>
      <c r="G71" s="4" t="s">
        <v>7</v>
      </c>
      <c r="H71" s="4" t="s">
        <v>8</v>
      </c>
      <c r="I71" s="4" t="s">
        <v>9</v>
      </c>
      <c r="J71" s="4" t="s">
        <v>10</v>
      </c>
      <c r="K71" s="4" t="s">
        <v>11</v>
      </c>
      <c r="L71" s="4" t="s">
        <v>12</v>
      </c>
      <c r="M71" s="25" t="s">
        <v>40</v>
      </c>
      <c r="N71" s="45"/>
      <c r="O71" s="10"/>
    </row>
    <row r="72" spans="1:15" x14ac:dyDescent="0.25">
      <c r="A72" s="5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</row>
    <row r="73" spans="1:15" x14ac:dyDescent="0.25">
      <c r="A73" s="2" t="s">
        <v>56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</row>
    <row r="74" spans="1:15" ht="13.8" thickBot="1" x14ac:dyDescent="0.3">
      <c r="A74" s="2" t="s">
        <v>69</v>
      </c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</row>
    <row r="75" spans="1:15" ht="13.8" thickBot="1" x14ac:dyDescent="0.3">
      <c r="A75" s="53" t="s">
        <v>66</v>
      </c>
      <c r="B75" s="33"/>
      <c r="C75" s="35">
        <v>10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10"/>
    </row>
    <row r="76" spans="1:15" ht="13.8" thickBot="1" x14ac:dyDescent="0.3">
      <c r="A76" s="53" t="s">
        <v>67</v>
      </c>
      <c r="B76" s="36"/>
      <c r="C76" s="35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10"/>
    </row>
    <row r="77" spans="1:15" ht="13.8" thickBot="1" x14ac:dyDescent="0.3">
      <c r="A77" s="53" t="s">
        <v>37</v>
      </c>
      <c r="B77" s="36"/>
      <c r="C77" s="35">
        <v>4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10"/>
    </row>
    <row r="78" spans="1:15" ht="13.8" thickBot="1" x14ac:dyDescent="0.3">
      <c r="A78" s="50" t="s">
        <v>64</v>
      </c>
      <c r="B78" s="33"/>
      <c r="C78" s="42">
        <v>100</v>
      </c>
      <c r="D78" s="34">
        <v>100</v>
      </c>
      <c r="E78" s="34">
        <v>150</v>
      </c>
      <c r="F78" s="34">
        <v>125</v>
      </c>
      <c r="G78" s="34">
        <v>200</v>
      </c>
      <c r="H78" s="34">
        <v>250</v>
      </c>
      <c r="I78" s="34">
        <v>100</v>
      </c>
      <c r="J78" s="34">
        <v>125</v>
      </c>
      <c r="K78" s="34">
        <v>150</v>
      </c>
      <c r="L78" s="34">
        <v>200</v>
      </c>
      <c r="M78" s="34">
        <v>300</v>
      </c>
      <c r="N78" s="34">
        <v>250</v>
      </c>
      <c r="O78" s="10">
        <f>SUM(C78:N78)</f>
        <v>2050</v>
      </c>
    </row>
    <row r="79" spans="1:15" ht="13.8" thickBot="1" x14ac:dyDescent="0.3">
      <c r="A79" s="5" t="s">
        <v>65</v>
      </c>
      <c r="B79" s="11"/>
      <c r="C79" s="22">
        <f t="shared" ref="C79:N79" si="20">+C78*$C$75</f>
        <v>1000</v>
      </c>
      <c r="D79" s="22">
        <f t="shared" si="20"/>
        <v>1000</v>
      </c>
      <c r="E79" s="22">
        <f t="shared" si="20"/>
        <v>1500</v>
      </c>
      <c r="F79" s="22">
        <f t="shared" si="20"/>
        <v>1250</v>
      </c>
      <c r="G79" s="22">
        <f t="shared" si="20"/>
        <v>2000</v>
      </c>
      <c r="H79" s="22">
        <f t="shared" si="20"/>
        <v>2500</v>
      </c>
      <c r="I79" s="22">
        <f t="shared" si="20"/>
        <v>1000</v>
      </c>
      <c r="J79" s="22">
        <f t="shared" si="20"/>
        <v>1250</v>
      </c>
      <c r="K79" s="22">
        <f t="shared" si="20"/>
        <v>1500</v>
      </c>
      <c r="L79" s="22">
        <f t="shared" si="20"/>
        <v>2000</v>
      </c>
      <c r="M79" s="22">
        <f t="shared" si="20"/>
        <v>3000</v>
      </c>
      <c r="N79" s="22">
        <f t="shared" si="20"/>
        <v>2500</v>
      </c>
      <c r="O79" s="31">
        <f>SUM(C79:N79)</f>
        <v>20500</v>
      </c>
    </row>
    <row r="80" spans="1:15" ht="13.8" thickBot="1" x14ac:dyDescent="0.3">
      <c r="A80" s="5" t="s">
        <v>57</v>
      </c>
      <c r="B80" s="12"/>
      <c r="C80" s="22">
        <f t="shared" ref="C80:N80" si="21">+C78*$C$76</f>
        <v>0</v>
      </c>
      <c r="D80" s="22">
        <f t="shared" si="21"/>
        <v>0</v>
      </c>
      <c r="E80" s="22">
        <f t="shared" si="21"/>
        <v>0</v>
      </c>
      <c r="F80" s="22">
        <f t="shared" si="21"/>
        <v>0</v>
      </c>
      <c r="G80" s="22">
        <f t="shared" si="21"/>
        <v>0</v>
      </c>
      <c r="H80" s="22">
        <f t="shared" si="21"/>
        <v>0</v>
      </c>
      <c r="I80" s="22">
        <f t="shared" si="21"/>
        <v>0</v>
      </c>
      <c r="J80" s="22">
        <f t="shared" si="21"/>
        <v>0</v>
      </c>
      <c r="K80" s="22">
        <f t="shared" si="21"/>
        <v>0</v>
      </c>
      <c r="L80" s="22">
        <f t="shared" si="21"/>
        <v>0</v>
      </c>
      <c r="M80" s="22">
        <f t="shared" si="21"/>
        <v>0</v>
      </c>
      <c r="N80" s="22">
        <f t="shared" si="21"/>
        <v>0</v>
      </c>
      <c r="O80" s="31">
        <f>SUM(C80:N80)</f>
        <v>0</v>
      </c>
    </row>
    <row r="81" spans="1:15" ht="13.8" thickBot="1" x14ac:dyDescent="0.3">
      <c r="A81" s="5" t="s">
        <v>58</v>
      </c>
      <c r="B81" s="12"/>
      <c r="C81" s="22">
        <f t="shared" ref="C81:N81" si="22">+C78*$C$77</f>
        <v>400</v>
      </c>
      <c r="D81" s="22">
        <f t="shared" si="22"/>
        <v>400</v>
      </c>
      <c r="E81" s="22">
        <f t="shared" si="22"/>
        <v>600</v>
      </c>
      <c r="F81" s="22">
        <f t="shared" si="22"/>
        <v>500</v>
      </c>
      <c r="G81" s="22">
        <f t="shared" si="22"/>
        <v>800</v>
      </c>
      <c r="H81" s="22">
        <f t="shared" si="22"/>
        <v>1000</v>
      </c>
      <c r="I81" s="22">
        <f t="shared" si="22"/>
        <v>400</v>
      </c>
      <c r="J81" s="22">
        <f t="shared" si="22"/>
        <v>500</v>
      </c>
      <c r="K81" s="22">
        <f t="shared" si="22"/>
        <v>600</v>
      </c>
      <c r="L81" s="22">
        <f t="shared" si="22"/>
        <v>800</v>
      </c>
      <c r="M81" s="22">
        <f t="shared" si="22"/>
        <v>1200</v>
      </c>
      <c r="N81" s="22">
        <f t="shared" si="22"/>
        <v>1000</v>
      </c>
      <c r="O81" s="31">
        <f>SUM(C81:N81)</f>
        <v>8200</v>
      </c>
    </row>
    <row r="82" spans="1:15" x14ac:dyDescent="0.25">
      <c r="A82" s="5"/>
      <c r="B82" s="12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</row>
    <row r="83" spans="1:15" ht="13.8" thickBot="1" x14ac:dyDescent="0.3">
      <c r="A83" s="2" t="s">
        <v>70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</row>
    <row r="84" spans="1:15" ht="13.8" thickBot="1" x14ac:dyDescent="0.3">
      <c r="A84" s="53" t="s">
        <v>66</v>
      </c>
      <c r="B84" s="11"/>
      <c r="C84" s="23">
        <v>300</v>
      </c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10"/>
    </row>
    <row r="85" spans="1:15" ht="13.8" thickBot="1" x14ac:dyDescent="0.3">
      <c r="A85" s="53" t="s">
        <v>67</v>
      </c>
      <c r="B85" s="12"/>
      <c r="C85" s="2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10"/>
    </row>
    <row r="86" spans="1:15" ht="13.8" thickBot="1" x14ac:dyDescent="0.3">
      <c r="A86" s="53" t="s">
        <v>37</v>
      </c>
      <c r="B86" s="12"/>
      <c r="C86" s="23">
        <v>100</v>
      </c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10"/>
    </row>
    <row r="87" spans="1:15" ht="13.8" thickBot="1" x14ac:dyDescent="0.3">
      <c r="A87" s="50" t="s">
        <v>64</v>
      </c>
      <c r="B87" s="11"/>
      <c r="C87" s="24">
        <v>1</v>
      </c>
      <c r="D87" s="24">
        <v>1</v>
      </c>
      <c r="E87" s="24">
        <v>2</v>
      </c>
      <c r="F87" s="24">
        <v>2</v>
      </c>
      <c r="G87" s="24">
        <v>3</v>
      </c>
      <c r="H87" s="24">
        <v>3</v>
      </c>
      <c r="I87" s="24">
        <v>1</v>
      </c>
      <c r="J87" s="24">
        <v>4</v>
      </c>
      <c r="K87" s="24">
        <v>1</v>
      </c>
      <c r="L87" s="24">
        <v>2</v>
      </c>
      <c r="M87" s="24">
        <v>3</v>
      </c>
      <c r="N87" s="24">
        <v>4</v>
      </c>
      <c r="O87" s="10">
        <f>SUM(C87:N87)</f>
        <v>27</v>
      </c>
    </row>
    <row r="88" spans="1:15" ht="13.8" thickBot="1" x14ac:dyDescent="0.3">
      <c r="A88" s="5" t="s">
        <v>65</v>
      </c>
      <c r="B88" s="11"/>
      <c r="C88" s="22">
        <f t="shared" ref="C88:N88" si="23">+C87*$C$84</f>
        <v>300</v>
      </c>
      <c r="D88" s="22">
        <f t="shared" si="23"/>
        <v>300</v>
      </c>
      <c r="E88" s="22">
        <f t="shared" si="23"/>
        <v>600</v>
      </c>
      <c r="F88" s="22">
        <f t="shared" si="23"/>
        <v>600</v>
      </c>
      <c r="G88" s="22">
        <f t="shared" si="23"/>
        <v>900</v>
      </c>
      <c r="H88" s="22">
        <f t="shared" si="23"/>
        <v>900</v>
      </c>
      <c r="I88" s="22">
        <f t="shared" si="23"/>
        <v>300</v>
      </c>
      <c r="J88" s="22">
        <f t="shared" si="23"/>
        <v>1200</v>
      </c>
      <c r="K88" s="22">
        <f t="shared" si="23"/>
        <v>300</v>
      </c>
      <c r="L88" s="22">
        <f t="shared" si="23"/>
        <v>600</v>
      </c>
      <c r="M88" s="22">
        <f t="shared" si="23"/>
        <v>900</v>
      </c>
      <c r="N88" s="22">
        <f t="shared" si="23"/>
        <v>1200</v>
      </c>
      <c r="O88" s="31">
        <f>SUM(C88:N88)</f>
        <v>8100</v>
      </c>
    </row>
    <row r="89" spans="1:15" ht="13.8" thickBot="1" x14ac:dyDescent="0.3">
      <c r="A89" s="5" t="s">
        <v>57</v>
      </c>
      <c r="B89" s="12"/>
      <c r="C89" s="22">
        <f t="shared" ref="C89:N89" si="24">+C87*$C$85</f>
        <v>0</v>
      </c>
      <c r="D89" s="22">
        <f t="shared" si="24"/>
        <v>0</v>
      </c>
      <c r="E89" s="22">
        <f t="shared" si="24"/>
        <v>0</v>
      </c>
      <c r="F89" s="22">
        <f t="shared" si="24"/>
        <v>0</v>
      </c>
      <c r="G89" s="22">
        <f t="shared" si="24"/>
        <v>0</v>
      </c>
      <c r="H89" s="22">
        <f t="shared" si="24"/>
        <v>0</v>
      </c>
      <c r="I89" s="22">
        <f t="shared" si="24"/>
        <v>0</v>
      </c>
      <c r="J89" s="22">
        <f t="shared" si="24"/>
        <v>0</v>
      </c>
      <c r="K89" s="22">
        <f t="shared" si="24"/>
        <v>0</v>
      </c>
      <c r="L89" s="22">
        <f t="shared" si="24"/>
        <v>0</v>
      </c>
      <c r="M89" s="22">
        <f t="shared" si="24"/>
        <v>0</v>
      </c>
      <c r="N89" s="22">
        <f t="shared" si="24"/>
        <v>0</v>
      </c>
      <c r="O89" s="31">
        <f>SUM(C89:N89)</f>
        <v>0</v>
      </c>
    </row>
    <row r="90" spans="1:15" ht="13.8" thickBot="1" x14ac:dyDescent="0.3">
      <c r="A90" s="5" t="s">
        <v>58</v>
      </c>
      <c r="B90" s="12"/>
      <c r="C90" s="22">
        <f t="shared" ref="C90:N90" si="25">+C87*$C$86</f>
        <v>100</v>
      </c>
      <c r="D90" s="22">
        <f t="shared" si="25"/>
        <v>100</v>
      </c>
      <c r="E90" s="22">
        <f t="shared" si="25"/>
        <v>200</v>
      </c>
      <c r="F90" s="22">
        <f t="shared" si="25"/>
        <v>200</v>
      </c>
      <c r="G90" s="22">
        <f t="shared" si="25"/>
        <v>300</v>
      </c>
      <c r="H90" s="22">
        <f t="shared" si="25"/>
        <v>300</v>
      </c>
      <c r="I90" s="22">
        <f t="shared" si="25"/>
        <v>100</v>
      </c>
      <c r="J90" s="22">
        <f t="shared" si="25"/>
        <v>400</v>
      </c>
      <c r="K90" s="22">
        <f t="shared" si="25"/>
        <v>100</v>
      </c>
      <c r="L90" s="22">
        <f t="shared" si="25"/>
        <v>200</v>
      </c>
      <c r="M90" s="22">
        <f t="shared" si="25"/>
        <v>300</v>
      </c>
      <c r="N90" s="22">
        <f t="shared" si="25"/>
        <v>400</v>
      </c>
      <c r="O90" s="31">
        <f>SUM(C90:N90)</f>
        <v>2700</v>
      </c>
    </row>
    <row r="91" spans="1:15" x14ac:dyDescent="0.25">
      <c r="A91" s="5"/>
      <c r="B91" s="12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</row>
    <row r="92" spans="1:15" ht="13.8" thickBot="1" x14ac:dyDescent="0.3">
      <c r="A92" s="2" t="s">
        <v>71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</row>
    <row r="93" spans="1:15" ht="13.8" thickBot="1" x14ac:dyDescent="0.3">
      <c r="A93" s="53" t="s">
        <v>66</v>
      </c>
      <c r="B93" s="11"/>
      <c r="C93" s="23">
        <v>50</v>
      </c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10"/>
    </row>
    <row r="94" spans="1:15" ht="13.8" thickBot="1" x14ac:dyDescent="0.3">
      <c r="A94" s="53" t="s">
        <v>67</v>
      </c>
      <c r="B94" s="12"/>
      <c r="C94" s="2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10"/>
    </row>
    <row r="95" spans="1:15" ht="13.8" thickBot="1" x14ac:dyDescent="0.3">
      <c r="A95" s="53" t="s">
        <v>37</v>
      </c>
      <c r="B95" s="12"/>
      <c r="C95" s="23">
        <v>15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10"/>
    </row>
    <row r="96" spans="1:15" ht="13.8" thickBot="1" x14ac:dyDescent="0.3">
      <c r="A96" s="50" t="s">
        <v>64</v>
      </c>
      <c r="B96" s="11"/>
      <c r="C96" s="24">
        <v>0</v>
      </c>
      <c r="D96" s="24">
        <v>0</v>
      </c>
      <c r="E96" s="24">
        <v>2</v>
      </c>
      <c r="F96" s="24">
        <v>10</v>
      </c>
      <c r="G96" s="24">
        <v>20</v>
      </c>
      <c r="H96" s="24">
        <v>40</v>
      </c>
      <c r="I96" s="24">
        <v>5</v>
      </c>
      <c r="J96" s="24">
        <v>50</v>
      </c>
      <c r="K96" s="24">
        <v>5</v>
      </c>
      <c r="L96" s="24">
        <v>30</v>
      </c>
      <c r="M96" s="24">
        <v>10</v>
      </c>
      <c r="N96" s="24">
        <v>5</v>
      </c>
      <c r="O96" s="10">
        <f>SUM(C96:N96)</f>
        <v>177</v>
      </c>
    </row>
    <row r="97" spans="1:15" ht="13.8" thickBot="1" x14ac:dyDescent="0.3">
      <c r="A97" s="5" t="s">
        <v>65</v>
      </c>
      <c r="B97" s="11"/>
      <c r="C97" s="22">
        <f t="shared" ref="C97:N97" si="26">+C96*$C$93</f>
        <v>0</v>
      </c>
      <c r="D97" s="22">
        <f t="shared" si="26"/>
        <v>0</v>
      </c>
      <c r="E97" s="22">
        <f t="shared" si="26"/>
        <v>100</v>
      </c>
      <c r="F97" s="22">
        <f t="shared" si="26"/>
        <v>500</v>
      </c>
      <c r="G97" s="22">
        <f t="shared" si="26"/>
        <v>1000</v>
      </c>
      <c r="H97" s="22">
        <f t="shared" si="26"/>
        <v>2000</v>
      </c>
      <c r="I97" s="22">
        <f t="shared" si="26"/>
        <v>250</v>
      </c>
      <c r="J97" s="22">
        <f t="shared" si="26"/>
        <v>2500</v>
      </c>
      <c r="K97" s="22">
        <f t="shared" si="26"/>
        <v>250</v>
      </c>
      <c r="L97" s="22">
        <f t="shared" si="26"/>
        <v>1500</v>
      </c>
      <c r="M97" s="22">
        <f t="shared" si="26"/>
        <v>500</v>
      </c>
      <c r="N97" s="22">
        <f t="shared" si="26"/>
        <v>250</v>
      </c>
      <c r="O97" s="31">
        <f>SUM(C97:N97)</f>
        <v>8850</v>
      </c>
    </row>
    <row r="98" spans="1:15" ht="13.8" thickBot="1" x14ac:dyDescent="0.3">
      <c r="A98" s="5" t="s">
        <v>57</v>
      </c>
      <c r="B98" s="12"/>
      <c r="C98" s="22">
        <f t="shared" ref="C98:N98" si="27">+C96*$C$94</f>
        <v>0</v>
      </c>
      <c r="D98" s="22">
        <f t="shared" si="27"/>
        <v>0</v>
      </c>
      <c r="E98" s="22">
        <f t="shared" si="27"/>
        <v>0</v>
      </c>
      <c r="F98" s="22">
        <f t="shared" si="27"/>
        <v>0</v>
      </c>
      <c r="G98" s="22">
        <f t="shared" si="27"/>
        <v>0</v>
      </c>
      <c r="H98" s="22">
        <f t="shared" si="27"/>
        <v>0</v>
      </c>
      <c r="I98" s="22">
        <f t="shared" si="27"/>
        <v>0</v>
      </c>
      <c r="J98" s="22">
        <f t="shared" si="27"/>
        <v>0</v>
      </c>
      <c r="K98" s="22">
        <f t="shared" si="27"/>
        <v>0</v>
      </c>
      <c r="L98" s="22">
        <f t="shared" si="27"/>
        <v>0</v>
      </c>
      <c r="M98" s="22">
        <f t="shared" si="27"/>
        <v>0</v>
      </c>
      <c r="N98" s="22">
        <f t="shared" si="27"/>
        <v>0</v>
      </c>
      <c r="O98" s="31">
        <f>SUM(C98:N98)</f>
        <v>0</v>
      </c>
    </row>
    <row r="99" spans="1:15" ht="13.8" thickBot="1" x14ac:dyDescent="0.3">
      <c r="A99" s="5" t="s">
        <v>58</v>
      </c>
      <c r="B99" s="12"/>
      <c r="C99" s="22">
        <f t="shared" ref="C99:N99" si="28">+C96*$C$95</f>
        <v>0</v>
      </c>
      <c r="D99" s="22">
        <f t="shared" si="28"/>
        <v>0</v>
      </c>
      <c r="E99" s="22">
        <f t="shared" si="28"/>
        <v>30</v>
      </c>
      <c r="F99" s="22">
        <f t="shared" si="28"/>
        <v>150</v>
      </c>
      <c r="G99" s="22">
        <f t="shared" si="28"/>
        <v>300</v>
      </c>
      <c r="H99" s="22">
        <f t="shared" si="28"/>
        <v>600</v>
      </c>
      <c r="I99" s="22">
        <f t="shared" si="28"/>
        <v>75</v>
      </c>
      <c r="J99" s="22">
        <f t="shared" si="28"/>
        <v>750</v>
      </c>
      <c r="K99" s="22">
        <f t="shared" si="28"/>
        <v>75</v>
      </c>
      <c r="L99" s="22">
        <f t="shared" si="28"/>
        <v>450</v>
      </c>
      <c r="M99" s="22">
        <f t="shared" si="28"/>
        <v>150</v>
      </c>
      <c r="N99" s="22">
        <f t="shared" si="28"/>
        <v>75</v>
      </c>
      <c r="O99" s="31">
        <f>SUM(C99:N99)</f>
        <v>2655</v>
      </c>
    </row>
    <row r="100" spans="1:15" x14ac:dyDescent="0.25">
      <c r="A100" s="5"/>
      <c r="B100" s="12"/>
      <c r="C100" s="20"/>
      <c r="D100" s="20"/>
      <c r="E100" s="20"/>
      <c r="F100" s="20"/>
      <c r="G100" s="20"/>
      <c r="H100" s="20"/>
      <c r="O100" s="10"/>
    </row>
    <row r="101" spans="1:15" x14ac:dyDescent="0.25">
      <c r="A101" s="5"/>
      <c r="B101" s="12"/>
      <c r="C101" s="19"/>
      <c r="O101" s="10"/>
    </row>
    <row r="102" spans="1:15" x14ac:dyDescent="0.25">
      <c r="C102" s="10"/>
      <c r="O102" s="10"/>
    </row>
    <row r="103" spans="1:15" x14ac:dyDescent="0.25">
      <c r="C103" s="10"/>
      <c r="O103" s="10"/>
    </row>
    <row r="104" spans="1:15" x14ac:dyDescent="0.25">
      <c r="C104" s="10"/>
    </row>
    <row r="105" spans="1:15" x14ac:dyDescent="0.25">
      <c r="C105" s="10"/>
    </row>
    <row r="106" spans="1:15" x14ac:dyDescent="0.25">
      <c r="C106" s="10"/>
    </row>
  </sheetData>
  <mergeCells count="1">
    <mergeCell ref="A1:C1"/>
  </mergeCells>
  <phoneticPr fontId="0" type="noConversion"/>
  <printOptions horizontalCentered="1" verticalCentered="1" gridLines="1" gridLinesSet="0"/>
  <pageMargins left="0.75" right="0.75" top="0.75" bottom="0.75" header="0.5" footer="0.5"/>
  <pageSetup scale="58" orientation="portrait" r:id="rId1"/>
  <headerFooter alignWithMargins="0">
    <oddHeader>&amp;CCASH FLOW WORKSHEET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Worksheet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Douglas Budget</dc:title>
  <dc:creator>Nadine Bennett</dc:creator>
  <cp:lastModifiedBy>barry</cp:lastModifiedBy>
  <cp:lastPrinted>2005-03-18T19:56:16Z</cp:lastPrinted>
  <dcterms:created xsi:type="dcterms:W3CDTF">1999-07-30T19:44:36Z</dcterms:created>
  <dcterms:modified xsi:type="dcterms:W3CDTF">2019-06-23T21:19:47Z</dcterms:modified>
</cp:coreProperties>
</file>